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18915" windowHeight="1207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K17" i="1" l="1"/>
  <c r="K18" i="1"/>
  <c r="K19" i="1"/>
  <c r="K20" i="1"/>
  <c r="K21" i="1"/>
  <c r="K22" i="1"/>
  <c r="K23" i="1"/>
  <c r="K24" i="1"/>
  <c r="K25" i="1"/>
  <c r="K26" i="1"/>
  <c r="K16" i="1"/>
  <c r="D36" i="1"/>
  <c r="D35" i="1"/>
  <c r="D34" i="1"/>
  <c r="D33" i="1"/>
  <c r="D32" i="1"/>
  <c r="D31" i="1"/>
  <c r="D30" i="1"/>
  <c r="D29" i="1"/>
  <c r="D28" i="1"/>
  <c r="E17" i="1"/>
  <c r="H1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16" i="1"/>
  <c r="H16" i="1" s="1"/>
  <c r="D17" i="1"/>
  <c r="F17" i="1" s="1"/>
  <c r="D18" i="1"/>
  <c r="G18" i="1" s="1"/>
  <c r="D19" i="1"/>
  <c r="F19" i="1" s="1"/>
  <c r="D20" i="1"/>
  <c r="G20" i="1" s="1"/>
  <c r="D21" i="1"/>
  <c r="F21" i="1" s="1"/>
  <c r="D22" i="1"/>
  <c r="G22" i="1" s="1"/>
  <c r="D23" i="1"/>
  <c r="F23" i="1" s="1"/>
  <c r="D24" i="1"/>
  <c r="G24" i="1" s="1"/>
  <c r="D25" i="1"/>
  <c r="F25" i="1" s="1"/>
  <c r="D26" i="1"/>
  <c r="G26" i="1" s="1"/>
  <c r="D16" i="1"/>
  <c r="F16" i="1" s="1"/>
  <c r="F26" i="1" l="1"/>
  <c r="I26" i="1" s="1"/>
  <c r="J26" i="1" s="1"/>
  <c r="F24" i="1"/>
  <c r="I24" i="1" s="1"/>
  <c r="J24" i="1" s="1"/>
  <c r="F22" i="1"/>
  <c r="I22" i="1" s="1"/>
  <c r="J22" i="1" s="1"/>
  <c r="F20" i="1"/>
  <c r="I20" i="1" s="1"/>
  <c r="J20" i="1" s="1"/>
  <c r="F18" i="1"/>
  <c r="I18" i="1" s="1"/>
  <c r="J18" i="1" s="1"/>
  <c r="G16" i="1"/>
  <c r="I16" i="1" s="1"/>
  <c r="J16" i="1" s="1"/>
  <c r="G25" i="1"/>
  <c r="I25" i="1" s="1"/>
  <c r="J25" i="1" s="1"/>
  <c r="G23" i="1"/>
  <c r="I23" i="1" s="1"/>
  <c r="J23" i="1" s="1"/>
  <c r="G21" i="1"/>
  <c r="I21" i="1" s="1"/>
  <c r="J21" i="1" s="1"/>
  <c r="G19" i="1"/>
  <c r="I19" i="1" s="1"/>
  <c r="J19" i="1" s="1"/>
  <c r="G17" i="1"/>
  <c r="I17" i="1" s="1"/>
  <c r="J17" i="1" s="1"/>
</calcChain>
</file>

<file path=xl/sharedStrings.xml><?xml version="1.0" encoding="utf-8"?>
<sst xmlns="http://schemas.openxmlformats.org/spreadsheetml/2006/main" count="72" uniqueCount="68">
  <si>
    <t>realizado por:_</t>
  </si>
  <si>
    <t>yesica echavarria douat</t>
  </si>
  <si>
    <t>fecha de realizacion:</t>
  </si>
  <si>
    <t>informacion mensual de mercancia</t>
  </si>
  <si>
    <t>descripcion de mercancia</t>
  </si>
  <si>
    <t>referencia</t>
  </si>
  <si>
    <t xml:space="preserve">articulos </t>
  </si>
  <si>
    <t>jeans</t>
  </si>
  <si>
    <t>zapatos cuero</t>
  </si>
  <si>
    <t>blusas</t>
  </si>
  <si>
    <t>shorts</t>
  </si>
  <si>
    <t>medias</t>
  </si>
  <si>
    <t>jeguins</t>
  </si>
  <si>
    <t>faldas</t>
  </si>
  <si>
    <t>chaquetas</t>
  </si>
  <si>
    <t>busos</t>
  </si>
  <si>
    <t>enterizos</t>
  </si>
  <si>
    <t>vestidos de baño</t>
  </si>
  <si>
    <t>je-034</t>
  </si>
  <si>
    <t>za-456</t>
  </si>
  <si>
    <t>ca-478</t>
  </si>
  <si>
    <t>ch-698</t>
  </si>
  <si>
    <t>pi-654</t>
  </si>
  <si>
    <t>ch-321</t>
  </si>
  <si>
    <t>pl-459</t>
  </si>
  <si>
    <t>so-573</t>
  </si>
  <si>
    <t>ok-951</t>
  </si>
  <si>
    <t>le-654</t>
  </si>
  <si>
    <t>co-787</t>
  </si>
  <si>
    <t>inventario</t>
  </si>
  <si>
    <t>inicial</t>
  </si>
  <si>
    <t>entradas</t>
  </si>
  <si>
    <t>salidas</t>
  </si>
  <si>
    <t xml:space="preserve">inventario </t>
  </si>
  <si>
    <t>parcial</t>
  </si>
  <si>
    <t>devoluciones</t>
  </si>
  <si>
    <t>final</t>
  </si>
  <si>
    <t>resultados</t>
  </si>
  <si>
    <t>obtenidos</t>
  </si>
  <si>
    <t>TOTAL INVENTARIO FINAL</t>
  </si>
  <si>
    <t>PROMEDIO DE INVENTARIO INICIAL</t>
  </si>
  <si>
    <t>SALIDA MÁXIMA</t>
  </si>
  <si>
    <t>DEVOLUCIÓN MÍNIMA</t>
  </si>
  <si>
    <t>TOTAL INVENTARIO INICIAL Y FINAL</t>
  </si>
  <si>
    <t>PROMEDIO DE SALIDAS Y DEVOLUCIÓN EN SALIDAS</t>
  </si>
  <si>
    <t>CANTIDAD DE PRODUCTOS</t>
  </si>
  <si>
    <t>total de inventario final &gt; a 50</t>
  </si>
  <si>
    <t>observaciones:</t>
  </si>
  <si>
    <t>devoluciones entradas:</t>
  </si>
  <si>
    <t xml:space="preserve">devoluciones salidas: </t>
  </si>
  <si>
    <t>si la salida es &gt;40 es el 16% de la salida de lo contrario sera el 13%</t>
  </si>
  <si>
    <t>si la entrada es &gt;  80 es el 20% entradas de lo contrario sera 15%</t>
  </si>
  <si>
    <t xml:space="preserve">resultados obtenidos: </t>
  </si>
  <si>
    <t>si el inventario final es menor a 200 debe salir buena demanda de lo contrario mala demanda</t>
  </si>
  <si>
    <t>MAXIMO DE DEVOLUCIÓN ENTRADAS Y ENTRADAS</t>
  </si>
  <si>
    <t>observacion</t>
  </si>
  <si>
    <t>observacion en el inventario final:</t>
  </si>
  <si>
    <t xml:space="preserve"> en la devolucion en salidas</t>
  </si>
  <si>
    <t xml:space="preserve">analizar devolucion, si la devolucion es &gt;=3 debera Sali un mensaje que diga devolucion normal de lo </t>
  </si>
  <si>
    <t>contrario debe salir un mensaje que diga cancelar.</t>
  </si>
  <si>
    <t xml:space="preserve">si la devolucion es &gt;=6 debera salir un mensaje que diga </t>
  </si>
  <si>
    <t>devolucion entradas</t>
  </si>
  <si>
    <t>devolucion salidas</t>
  </si>
  <si>
    <t>resultados obtenidos</t>
  </si>
  <si>
    <t>esquema mental</t>
  </si>
  <si>
    <t xml:space="preserve">funcion anidada :observacion en la devolucion. </t>
  </si>
  <si>
    <t>departamento de inventario</t>
  </si>
  <si>
    <t xml:space="preserve">informacion mensual de mercancia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</si>
</sst>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Kristen ITC"/>
      <family val="4"/>
    </font>
    <font>
      <sz val="9"/>
      <color theme="1"/>
      <name val="Kristen ITC"/>
      <family val="4"/>
    </font>
    <font>
      <sz val="18"/>
      <color theme="1"/>
      <name val="Kristen ITC"/>
      <family val="4"/>
    </font>
    <font>
      <sz val="20"/>
      <color rgb="FF0070C0"/>
      <name val="Kristen ITC"/>
      <family val="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0" fillId="2" borderId="0" xfId="0" applyFill="1"/>
    <xf numFmtId="0" fontId="0" fillId="0" borderId="0" xfId="0" applyFill="1" applyBorder="1"/>
    <xf numFmtId="0" fontId="0" fillId="0" borderId="0" xfId="0" applyBorder="1" applyAlignme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2" fillId="0" borderId="0" xfId="0" applyFont="1"/>
    <xf numFmtId="0" fontId="2" fillId="2" borderId="0" xfId="0" applyFont="1" applyFill="1"/>
    <xf numFmtId="0" fontId="2" fillId="2" borderId="11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2" fillId="3" borderId="6" xfId="0" applyFont="1" applyFill="1" applyBorder="1"/>
    <xf numFmtId="0" fontId="2" fillId="3" borderId="7" xfId="0" applyFont="1" applyFill="1" applyBorder="1"/>
    <xf numFmtId="14" fontId="2" fillId="3" borderId="7" xfId="0" applyNumberFormat="1" applyFont="1" applyFill="1" applyBorder="1"/>
    <xf numFmtId="0" fontId="2" fillId="3" borderId="8" xfId="0" applyFont="1" applyFill="1" applyBorder="1"/>
    <xf numFmtId="0" fontId="2" fillId="7" borderId="0" xfId="0" applyFont="1" applyFill="1" applyBorder="1" applyAlignment="1"/>
    <xf numFmtId="0" fontId="2" fillId="8" borderId="10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/>
    </xf>
    <xf numFmtId="0" fontId="2" fillId="8" borderId="10" xfId="0" applyFont="1" applyFill="1" applyBorder="1"/>
    <xf numFmtId="0" fontId="2" fillId="8" borderId="1" xfId="0" applyFont="1" applyFill="1" applyBorder="1"/>
    <xf numFmtId="0" fontId="2" fillId="8" borderId="11" xfId="0" applyFont="1" applyFill="1" applyBorder="1"/>
    <xf numFmtId="0" fontId="2" fillId="8" borderId="11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9" fontId="2" fillId="8" borderId="0" xfId="0" applyNumberFormat="1" applyFont="1" applyFill="1" applyBorder="1" applyAlignment="1">
      <alignment horizontal="center"/>
    </xf>
    <xf numFmtId="9" fontId="2" fillId="8" borderId="9" xfId="0" applyNumberFormat="1" applyFont="1" applyFill="1" applyBorder="1" applyAlignment="1">
      <alignment horizontal="center"/>
    </xf>
    <xf numFmtId="0" fontId="2" fillId="8" borderId="9" xfId="0" applyFont="1" applyFill="1" applyBorder="1"/>
    <xf numFmtId="0" fontId="2" fillId="8" borderId="4" xfId="0" applyFont="1" applyFill="1" applyBorder="1"/>
    <xf numFmtId="0" fontId="2" fillId="3" borderId="9" xfId="0" applyFont="1" applyFill="1" applyBorder="1" applyAlignment="1">
      <alignment horizontal="center"/>
    </xf>
    <xf numFmtId="0" fontId="2" fillId="3" borderId="11" xfId="0" applyFont="1" applyFill="1" applyBorder="1"/>
    <xf numFmtId="1" fontId="2" fillId="3" borderId="11" xfId="0" applyNumberFormat="1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9" borderId="11" xfId="0" applyFont="1" applyFill="1" applyBorder="1"/>
    <xf numFmtId="0" fontId="2" fillId="6" borderId="11" xfId="0" applyFont="1" applyFill="1" applyBorder="1"/>
    <xf numFmtId="0" fontId="2" fillId="10" borderId="11" xfId="0" applyFont="1" applyFill="1" applyBorder="1"/>
    <xf numFmtId="0" fontId="2" fillId="10" borderId="12" xfId="0" applyFont="1" applyFill="1" applyBorder="1"/>
    <xf numFmtId="0" fontId="2" fillId="4" borderId="12" xfId="0" applyFont="1" applyFill="1" applyBorder="1"/>
    <xf numFmtId="0" fontId="2" fillId="9" borderId="12" xfId="0" applyFont="1" applyFill="1" applyBorder="1"/>
    <xf numFmtId="1" fontId="2" fillId="5" borderId="11" xfId="0" applyNumberFormat="1" applyFont="1" applyFill="1" applyBorder="1" applyAlignment="1">
      <alignment horizontal="center"/>
    </xf>
    <xf numFmtId="0" fontId="3" fillId="4" borderId="11" xfId="0" applyFont="1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4" borderId="11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1171575</xdr:colOff>
      <xdr:row>0</xdr:row>
      <xdr:rowOff>28575</xdr:rowOff>
    </xdr:from>
    <xdr:to>
      <xdr:col>7</xdr:col>
      <xdr:colOff>866776</xdr:colOff>
      <xdr:row>10</xdr:row>
      <xdr:rowOff>19050</xdr:rowOff>
    </xdr:to>
    <xdr:sp macro="" textlink="">
      <xdr:nvSpPr>
        <xdr:cNvPr id="3" name="2 CuadroTexto"/>
        <xdr:cNvSpPr txBox="1"/>
      </xdr:nvSpPr>
      <xdr:spPr>
        <a:xfrm>
          <a:off x="2305050" y="28575"/>
          <a:ext cx="5486401" cy="1895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4400" b="1">
              <a:effectLst>
                <a:glow rad="228600">
                  <a:schemeClr val="accent3">
                    <a:satMod val="175000"/>
                    <a:alpha val="40000"/>
                  </a:schemeClr>
                </a:glow>
              </a:effectLst>
              <a:latin typeface="Kristen ITC" pitchFamily="66" charset="0"/>
            </a:rPr>
            <a:t> almacenes </a:t>
          </a:r>
        </a:p>
        <a:p>
          <a:r>
            <a:rPr lang="es-CO" sz="4400" b="1">
              <a:effectLst>
                <a:glow rad="228600">
                  <a:schemeClr val="accent3">
                    <a:satMod val="175000"/>
                    <a:alpha val="40000"/>
                  </a:schemeClr>
                </a:glow>
              </a:effectLst>
              <a:latin typeface="Kristen ITC" pitchFamily="66" charset="0"/>
            </a:rPr>
            <a:t>          fruta fresca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171450</xdr:colOff>
      <xdr:row>10</xdr:row>
      <xdr:rowOff>0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28900" cy="1905000"/>
        </a:xfrm>
        <a:prstGeom prst="rect">
          <a:avLst/>
        </a:prstGeom>
      </xdr:spPr>
    </xdr:pic>
    <xdr:clientData/>
  </xdr:twoCellAnchor>
  <xdr:twoCellAnchor editAs="oneCell">
    <xdr:from>
      <xdr:col>7</xdr:col>
      <xdr:colOff>733426</xdr:colOff>
      <xdr:row>0</xdr:row>
      <xdr:rowOff>0</xdr:rowOff>
    </xdr:from>
    <xdr:to>
      <xdr:col>10</xdr:col>
      <xdr:colOff>733426</xdr:colOff>
      <xdr:row>10</xdr:row>
      <xdr:rowOff>0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58101" y="0"/>
          <a:ext cx="3219450" cy="1905000"/>
        </a:xfrm>
        <a:prstGeom prst="rect">
          <a:avLst/>
        </a:prstGeom>
      </xdr:spPr>
    </xdr:pic>
    <xdr:clientData/>
  </xdr:twoCellAnchor>
  <xdr:twoCellAnchor>
    <xdr:from>
      <xdr:col>0</xdr:col>
      <xdr:colOff>876300</xdr:colOff>
      <xdr:row>41</xdr:row>
      <xdr:rowOff>180974</xdr:rowOff>
    </xdr:from>
    <xdr:to>
      <xdr:col>3</xdr:col>
      <xdr:colOff>457200</xdr:colOff>
      <xdr:row>48</xdr:row>
      <xdr:rowOff>44449</xdr:rowOff>
    </xdr:to>
    <xdr:sp macro="" textlink="">
      <xdr:nvSpPr>
        <xdr:cNvPr id="6" name="5 Combinar"/>
        <xdr:cNvSpPr/>
      </xdr:nvSpPr>
      <xdr:spPr>
        <a:xfrm>
          <a:off x="876300" y="9153524"/>
          <a:ext cx="2895600" cy="1196975"/>
        </a:xfrm>
        <a:prstGeom prst="flowChartMerg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8</xdr:col>
      <xdr:colOff>19050</xdr:colOff>
      <xdr:row>42</xdr:row>
      <xdr:rowOff>19049</xdr:rowOff>
    </xdr:from>
    <xdr:to>
      <xdr:col>10</xdr:col>
      <xdr:colOff>742950</xdr:colOff>
      <xdr:row>48</xdr:row>
      <xdr:rowOff>73024</xdr:rowOff>
    </xdr:to>
    <xdr:sp macro="" textlink="">
      <xdr:nvSpPr>
        <xdr:cNvPr id="7" name="6 Combinar"/>
        <xdr:cNvSpPr/>
      </xdr:nvSpPr>
      <xdr:spPr>
        <a:xfrm>
          <a:off x="8210550" y="9182099"/>
          <a:ext cx="2895600" cy="1196975"/>
        </a:xfrm>
        <a:prstGeom prst="flowChartMerg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4</xdr:col>
      <xdr:colOff>457200</xdr:colOff>
      <xdr:row>41</xdr:row>
      <xdr:rowOff>142874</xdr:rowOff>
    </xdr:from>
    <xdr:to>
      <xdr:col>7</xdr:col>
      <xdr:colOff>428625</xdr:colOff>
      <xdr:row>48</xdr:row>
      <xdr:rowOff>6349</xdr:rowOff>
    </xdr:to>
    <xdr:sp macro="" textlink="">
      <xdr:nvSpPr>
        <xdr:cNvPr id="9" name="8 Combinar"/>
        <xdr:cNvSpPr/>
      </xdr:nvSpPr>
      <xdr:spPr>
        <a:xfrm>
          <a:off x="4676775" y="9115424"/>
          <a:ext cx="2895600" cy="1196975"/>
        </a:xfrm>
        <a:prstGeom prst="flowChartMerg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3</xdr:col>
      <xdr:colOff>438150</xdr:colOff>
      <xdr:row>42</xdr:row>
      <xdr:rowOff>9525</xdr:rowOff>
    </xdr:from>
    <xdr:to>
      <xdr:col>3</xdr:col>
      <xdr:colOff>450850</xdr:colOff>
      <xdr:row>52</xdr:row>
      <xdr:rowOff>98425</xdr:rowOff>
    </xdr:to>
    <xdr:cxnSp macro="">
      <xdr:nvCxnSpPr>
        <xdr:cNvPr id="15" name="14 Conector recto"/>
        <xdr:cNvCxnSpPr/>
      </xdr:nvCxnSpPr>
      <xdr:spPr>
        <a:xfrm>
          <a:off x="3752850" y="93345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866775</xdr:colOff>
      <xdr:row>42</xdr:row>
      <xdr:rowOff>9525</xdr:rowOff>
    </xdr:from>
    <xdr:to>
      <xdr:col>0</xdr:col>
      <xdr:colOff>879475</xdr:colOff>
      <xdr:row>52</xdr:row>
      <xdr:rowOff>98425</xdr:rowOff>
    </xdr:to>
    <xdr:cxnSp macro="">
      <xdr:nvCxnSpPr>
        <xdr:cNvPr id="16" name="15 Conector recto"/>
        <xdr:cNvCxnSpPr/>
      </xdr:nvCxnSpPr>
      <xdr:spPr>
        <a:xfrm>
          <a:off x="866775" y="93345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457200</xdr:colOff>
      <xdr:row>41</xdr:row>
      <xdr:rowOff>142875</xdr:rowOff>
    </xdr:from>
    <xdr:to>
      <xdr:col>4</xdr:col>
      <xdr:colOff>469900</xdr:colOff>
      <xdr:row>52</xdr:row>
      <xdr:rowOff>41275</xdr:rowOff>
    </xdr:to>
    <xdr:cxnSp macro="">
      <xdr:nvCxnSpPr>
        <xdr:cNvPr id="17" name="16 Conector recto"/>
        <xdr:cNvCxnSpPr/>
      </xdr:nvCxnSpPr>
      <xdr:spPr>
        <a:xfrm>
          <a:off x="4676775" y="927735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704850</xdr:colOff>
      <xdr:row>42</xdr:row>
      <xdr:rowOff>47625</xdr:rowOff>
    </xdr:from>
    <xdr:to>
      <xdr:col>10</xdr:col>
      <xdr:colOff>717550</xdr:colOff>
      <xdr:row>52</xdr:row>
      <xdr:rowOff>136525</xdr:rowOff>
    </xdr:to>
    <xdr:cxnSp macro="">
      <xdr:nvCxnSpPr>
        <xdr:cNvPr id="18" name="17 Conector recto"/>
        <xdr:cNvCxnSpPr/>
      </xdr:nvCxnSpPr>
      <xdr:spPr>
        <a:xfrm>
          <a:off x="11068050" y="93726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42</xdr:row>
      <xdr:rowOff>9525</xdr:rowOff>
    </xdr:from>
    <xdr:to>
      <xdr:col>8</xdr:col>
      <xdr:colOff>12700</xdr:colOff>
      <xdr:row>52</xdr:row>
      <xdr:rowOff>98425</xdr:rowOff>
    </xdr:to>
    <xdr:cxnSp macro="">
      <xdr:nvCxnSpPr>
        <xdr:cNvPr id="19" name="18 Conector recto"/>
        <xdr:cNvCxnSpPr/>
      </xdr:nvCxnSpPr>
      <xdr:spPr>
        <a:xfrm>
          <a:off x="8191500" y="93345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438150</xdr:colOff>
      <xdr:row>41</xdr:row>
      <xdr:rowOff>171450</xdr:rowOff>
    </xdr:from>
    <xdr:to>
      <xdr:col>7</xdr:col>
      <xdr:colOff>450850</xdr:colOff>
      <xdr:row>52</xdr:row>
      <xdr:rowOff>69850</xdr:rowOff>
    </xdr:to>
    <xdr:cxnSp macro="">
      <xdr:nvCxnSpPr>
        <xdr:cNvPr id="20" name="19 Conector recto"/>
        <xdr:cNvCxnSpPr/>
      </xdr:nvCxnSpPr>
      <xdr:spPr>
        <a:xfrm>
          <a:off x="7581900" y="9305925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1123950</xdr:colOff>
      <xdr:row>56</xdr:row>
      <xdr:rowOff>180975</xdr:rowOff>
    </xdr:from>
    <xdr:to>
      <xdr:col>3</xdr:col>
      <xdr:colOff>704850</xdr:colOff>
      <xdr:row>63</xdr:row>
      <xdr:rowOff>44450</xdr:rowOff>
    </xdr:to>
    <xdr:sp macro="" textlink="">
      <xdr:nvSpPr>
        <xdr:cNvPr id="21" name="20 Combinar"/>
        <xdr:cNvSpPr/>
      </xdr:nvSpPr>
      <xdr:spPr>
        <a:xfrm>
          <a:off x="1123950" y="12172950"/>
          <a:ext cx="2895600" cy="1196975"/>
        </a:xfrm>
        <a:prstGeom prst="flowChartMerg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</xdr:col>
      <xdr:colOff>0</xdr:colOff>
      <xdr:row>57</xdr:row>
      <xdr:rowOff>47625</xdr:rowOff>
    </xdr:from>
    <xdr:to>
      <xdr:col>1</xdr:col>
      <xdr:colOff>12700</xdr:colOff>
      <xdr:row>67</xdr:row>
      <xdr:rowOff>136525</xdr:rowOff>
    </xdr:to>
    <xdr:cxnSp macro="">
      <xdr:nvCxnSpPr>
        <xdr:cNvPr id="22" name="21 Conector recto"/>
        <xdr:cNvCxnSpPr/>
      </xdr:nvCxnSpPr>
      <xdr:spPr>
        <a:xfrm>
          <a:off x="1133475" y="122301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666750</xdr:colOff>
      <xdr:row>57</xdr:row>
      <xdr:rowOff>47625</xdr:rowOff>
    </xdr:from>
    <xdr:to>
      <xdr:col>3</xdr:col>
      <xdr:colOff>679450</xdr:colOff>
      <xdr:row>67</xdr:row>
      <xdr:rowOff>136525</xdr:rowOff>
    </xdr:to>
    <xdr:cxnSp macro="">
      <xdr:nvCxnSpPr>
        <xdr:cNvPr id="23" name="22 Conector recto"/>
        <xdr:cNvCxnSpPr/>
      </xdr:nvCxnSpPr>
      <xdr:spPr>
        <a:xfrm>
          <a:off x="3981450" y="122301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409575</xdr:colOff>
      <xdr:row>42</xdr:row>
      <xdr:rowOff>161926</xdr:rowOff>
    </xdr:from>
    <xdr:to>
      <xdr:col>2</xdr:col>
      <xdr:colOff>504825</xdr:colOff>
      <xdr:row>44</xdr:row>
      <xdr:rowOff>66676</xdr:rowOff>
    </xdr:to>
    <xdr:sp macro="" textlink="">
      <xdr:nvSpPr>
        <xdr:cNvPr id="24" name="23 CuadroTexto"/>
        <xdr:cNvSpPr txBox="1"/>
      </xdr:nvSpPr>
      <xdr:spPr>
        <a:xfrm>
          <a:off x="1543050" y="9486901"/>
          <a:ext cx="141922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 la entrada es &gt;80</a:t>
          </a:r>
        </a:p>
      </xdr:txBody>
    </xdr:sp>
    <xdr:clientData/>
  </xdr:twoCellAnchor>
  <xdr:twoCellAnchor>
    <xdr:from>
      <xdr:col>2</xdr:col>
      <xdr:colOff>266700</xdr:colOff>
      <xdr:row>52</xdr:row>
      <xdr:rowOff>114300</xdr:rowOff>
    </xdr:from>
    <xdr:to>
      <xdr:col>3</xdr:col>
      <xdr:colOff>790575</xdr:colOff>
      <xdr:row>54</xdr:row>
      <xdr:rowOff>38100</xdr:rowOff>
    </xdr:to>
    <xdr:sp macro="" textlink="">
      <xdr:nvSpPr>
        <xdr:cNvPr id="27" name="26 CuadroTexto"/>
        <xdr:cNvSpPr txBox="1"/>
      </xdr:nvSpPr>
      <xdr:spPr>
        <a:xfrm>
          <a:off x="2724150" y="11344275"/>
          <a:ext cx="138112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15% de las entradas</a:t>
          </a:r>
        </a:p>
      </xdr:txBody>
    </xdr:sp>
    <xdr:clientData/>
  </xdr:twoCellAnchor>
  <xdr:twoCellAnchor>
    <xdr:from>
      <xdr:col>0</xdr:col>
      <xdr:colOff>171450</xdr:colOff>
      <xdr:row>52</xdr:row>
      <xdr:rowOff>104775</xdr:rowOff>
    </xdr:from>
    <xdr:to>
      <xdr:col>1</xdr:col>
      <xdr:colOff>542925</xdr:colOff>
      <xdr:row>54</xdr:row>
      <xdr:rowOff>28575</xdr:rowOff>
    </xdr:to>
    <xdr:sp macro="" textlink="">
      <xdr:nvSpPr>
        <xdr:cNvPr id="28" name="27 CuadroTexto"/>
        <xdr:cNvSpPr txBox="1"/>
      </xdr:nvSpPr>
      <xdr:spPr>
        <a:xfrm>
          <a:off x="171450" y="11334750"/>
          <a:ext cx="1504950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20% de las entradas</a:t>
          </a:r>
        </a:p>
      </xdr:txBody>
    </xdr:sp>
    <xdr:clientData/>
  </xdr:twoCellAnchor>
  <xdr:twoCellAnchor>
    <xdr:from>
      <xdr:col>5</xdr:col>
      <xdr:colOff>314325</xdr:colOff>
      <xdr:row>43</xdr:row>
      <xdr:rowOff>0</xdr:rowOff>
    </xdr:from>
    <xdr:to>
      <xdr:col>6</xdr:col>
      <xdr:colOff>600075</xdr:colOff>
      <xdr:row>44</xdr:row>
      <xdr:rowOff>95250</xdr:rowOff>
    </xdr:to>
    <xdr:sp macro="" textlink="">
      <xdr:nvSpPr>
        <xdr:cNvPr id="29" name="28 CuadroTexto"/>
        <xdr:cNvSpPr txBox="1"/>
      </xdr:nvSpPr>
      <xdr:spPr>
        <a:xfrm>
          <a:off x="5410200" y="9515475"/>
          <a:ext cx="12573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 la</a:t>
          </a:r>
          <a:r>
            <a:rPr lang="es-CO" sz="1100" baseline="0"/>
            <a:t> szlida es&gt;40</a:t>
          </a:r>
          <a:endParaRPr lang="es-CO" sz="1100"/>
        </a:p>
      </xdr:txBody>
    </xdr:sp>
    <xdr:clientData/>
  </xdr:twoCellAnchor>
  <xdr:twoCellAnchor>
    <xdr:from>
      <xdr:col>8</xdr:col>
      <xdr:colOff>600075</xdr:colOff>
      <xdr:row>42</xdr:row>
      <xdr:rowOff>123825</xdr:rowOff>
    </xdr:from>
    <xdr:to>
      <xdr:col>10</xdr:col>
      <xdr:colOff>104775</xdr:colOff>
      <xdr:row>44</xdr:row>
      <xdr:rowOff>9525</xdr:rowOff>
    </xdr:to>
    <xdr:sp macro="" textlink="">
      <xdr:nvSpPr>
        <xdr:cNvPr id="30" name="29 CuadroTexto"/>
        <xdr:cNvSpPr txBox="1"/>
      </xdr:nvSpPr>
      <xdr:spPr>
        <a:xfrm>
          <a:off x="8791575" y="9448800"/>
          <a:ext cx="167640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 el inventario es &lt; 200</a:t>
          </a:r>
        </a:p>
      </xdr:txBody>
    </xdr:sp>
    <xdr:clientData/>
  </xdr:twoCellAnchor>
  <xdr:twoCellAnchor>
    <xdr:from>
      <xdr:col>1</xdr:col>
      <xdr:colOff>742950</xdr:colOff>
      <xdr:row>57</xdr:row>
      <xdr:rowOff>76200</xdr:rowOff>
    </xdr:from>
    <xdr:to>
      <xdr:col>2</xdr:col>
      <xdr:colOff>790575</xdr:colOff>
      <xdr:row>59</xdr:row>
      <xdr:rowOff>152399</xdr:rowOff>
    </xdr:to>
    <xdr:sp macro="" textlink="">
      <xdr:nvSpPr>
        <xdr:cNvPr id="31" name="30 CuadroTexto"/>
        <xdr:cNvSpPr txBox="1"/>
      </xdr:nvSpPr>
      <xdr:spPr>
        <a:xfrm>
          <a:off x="1876425" y="12258675"/>
          <a:ext cx="1371600" cy="457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 la devolucion es &gt;=6</a:t>
          </a:r>
        </a:p>
      </xdr:txBody>
    </xdr:sp>
    <xdr:clientData/>
  </xdr:twoCellAnchor>
  <xdr:twoCellAnchor>
    <xdr:from>
      <xdr:col>4</xdr:col>
      <xdr:colOff>142874</xdr:colOff>
      <xdr:row>52</xdr:row>
      <xdr:rowOff>47625</xdr:rowOff>
    </xdr:from>
    <xdr:to>
      <xdr:col>5</xdr:col>
      <xdr:colOff>571499</xdr:colOff>
      <xdr:row>53</xdr:row>
      <xdr:rowOff>180975</xdr:rowOff>
    </xdr:to>
    <xdr:sp macro="" textlink="">
      <xdr:nvSpPr>
        <xdr:cNvPr id="32" name="31 CuadroTexto"/>
        <xdr:cNvSpPr txBox="1"/>
      </xdr:nvSpPr>
      <xdr:spPr>
        <a:xfrm>
          <a:off x="4362449" y="11277600"/>
          <a:ext cx="130492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16% de la salida</a:t>
          </a:r>
        </a:p>
      </xdr:txBody>
    </xdr:sp>
    <xdr:clientData/>
  </xdr:twoCellAnchor>
  <xdr:twoCellAnchor>
    <xdr:from>
      <xdr:col>6</xdr:col>
      <xdr:colOff>466725</xdr:colOff>
      <xdr:row>52</xdr:row>
      <xdr:rowOff>104775</xdr:rowOff>
    </xdr:from>
    <xdr:to>
      <xdr:col>7</xdr:col>
      <xdr:colOff>600075</xdr:colOff>
      <xdr:row>54</xdr:row>
      <xdr:rowOff>0</xdr:rowOff>
    </xdr:to>
    <xdr:sp macro="" textlink="">
      <xdr:nvSpPr>
        <xdr:cNvPr id="33" name="32 CuadroTexto"/>
        <xdr:cNvSpPr txBox="1"/>
      </xdr:nvSpPr>
      <xdr:spPr>
        <a:xfrm>
          <a:off x="6534150" y="11334750"/>
          <a:ext cx="1209675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13% de la salida</a:t>
          </a:r>
        </a:p>
      </xdr:txBody>
    </xdr:sp>
    <xdr:clientData/>
  </xdr:twoCellAnchor>
  <xdr:twoCellAnchor>
    <xdr:from>
      <xdr:col>7</xdr:col>
      <xdr:colOff>762000</xdr:colOff>
      <xdr:row>52</xdr:row>
      <xdr:rowOff>142875</xdr:rowOff>
    </xdr:from>
    <xdr:to>
      <xdr:col>9</xdr:col>
      <xdr:colOff>0</xdr:colOff>
      <xdr:row>54</xdr:row>
      <xdr:rowOff>47625</xdr:rowOff>
    </xdr:to>
    <xdr:sp macro="" textlink="">
      <xdr:nvSpPr>
        <xdr:cNvPr id="34" name="33 CuadroTexto"/>
        <xdr:cNvSpPr txBox="1"/>
      </xdr:nvSpPr>
      <xdr:spPr>
        <a:xfrm>
          <a:off x="7905750" y="11372850"/>
          <a:ext cx="126682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"buena demanda"</a:t>
          </a:r>
        </a:p>
      </xdr:txBody>
    </xdr:sp>
    <xdr:clientData/>
  </xdr:twoCellAnchor>
  <xdr:twoCellAnchor>
    <xdr:from>
      <xdr:col>10</xdr:col>
      <xdr:colOff>66675</xdr:colOff>
      <xdr:row>52</xdr:row>
      <xdr:rowOff>161925</xdr:rowOff>
    </xdr:from>
    <xdr:to>
      <xdr:col>10</xdr:col>
      <xdr:colOff>1276350</xdr:colOff>
      <xdr:row>54</xdr:row>
      <xdr:rowOff>28575</xdr:rowOff>
    </xdr:to>
    <xdr:sp macro="" textlink="">
      <xdr:nvSpPr>
        <xdr:cNvPr id="35" name="34 CuadroTexto"/>
        <xdr:cNvSpPr txBox="1"/>
      </xdr:nvSpPr>
      <xdr:spPr>
        <a:xfrm>
          <a:off x="10429875" y="11391900"/>
          <a:ext cx="120967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"mala demanda"</a:t>
          </a:r>
        </a:p>
      </xdr:txBody>
    </xdr:sp>
    <xdr:clientData/>
  </xdr:twoCellAnchor>
  <xdr:twoCellAnchor>
    <xdr:from>
      <xdr:col>0</xdr:col>
      <xdr:colOff>533399</xdr:colOff>
      <xdr:row>68</xdr:row>
      <xdr:rowOff>9525</xdr:rowOff>
    </xdr:from>
    <xdr:to>
      <xdr:col>1</xdr:col>
      <xdr:colOff>761999</xdr:colOff>
      <xdr:row>69</xdr:row>
      <xdr:rowOff>95250</xdr:rowOff>
    </xdr:to>
    <xdr:sp macro="" textlink="">
      <xdr:nvSpPr>
        <xdr:cNvPr id="36" name="35 CuadroTexto"/>
        <xdr:cNvSpPr txBox="1"/>
      </xdr:nvSpPr>
      <xdr:spPr>
        <a:xfrm>
          <a:off x="533399" y="14287500"/>
          <a:ext cx="1362075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analizar devolucion </a:t>
          </a:r>
        </a:p>
      </xdr:txBody>
    </xdr:sp>
    <xdr:clientData/>
  </xdr:twoCellAnchor>
  <xdr:twoCellAnchor>
    <xdr:from>
      <xdr:col>2</xdr:col>
      <xdr:colOff>133350</xdr:colOff>
      <xdr:row>67</xdr:row>
      <xdr:rowOff>171450</xdr:rowOff>
    </xdr:from>
    <xdr:to>
      <xdr:col>5</xdr:col>
      <xdr:colOff>523875</xdr:colOff>
      <xdr:row>73</xdr:row>
      <xdr:rowOff>85725</xdr:rowOff>
    </xdr:to>
    <xdr:sp macro="" textlink="">
      <xdr:nvSpPr>
        <xdr:cNvPr id="2" name="1 Combinar"/>
        <xdr:cNvSpPr/>
      </xdr:nvSpPr>
      <xdr:spPr>
        <a:xfrm>
          <a:off x="2590800" y="14258925"/>
          <a:ext cx="3028950" cy="1057275"/>
        </a:xfrm>
        <a:prstGeom prst="flowChartMerge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819149</xdr:colOff>
      <xdr:row>67</xdr:row>
      <xdr:rowOff>171450</xdr:rowOff>
    </xdr:from>
    <xdr:to>
      <xdr:col>4</xdr:col>
      <xdr:colOff>819150</xdr:colOff>
      <xdr:row>70</xdr:row>
      <xdr:rowOff>152400</xdr:rowOff>
    </xdr:to>
    <xdr:sp macro="" textlink="">
      <xdr:nvSpPr>
        <xdr:cNvPr id="37" name="36 CuadroTexto"/>
        <xdr:cNvSpPr txBox="1"/>
      </xdr:nvSpPr>
      <xdr:spPr>
        <a:xfrm>
          <a:off x="3276599" y="14258925"/>
          <a:ext cx="1762126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 la devolucion es mayor &gt;=3 </a:t>
          </a:r>
        </a:p>
      </xdr:txBody>
    </xdr:sp>
    <xdr:clientData/>
  </xdr:twoCellAnchor>
  <xdr:twoCellAnchor>
    <xdr:from>
      <xdr:col>5</xdr:col>
      <xdr:colOff>523875</xdr:colOff>
      <xdr:row>68</xdr:row>
      <xdr:rowOff>9525</xdr:rowOff>
    </xdr:from>
    <xdr:to>
      <xdr:col>5</xdr:col>
      <xdr:colOff>536575</xdr:colOff>
      <xdr:row>78</xdr:row>
      <xdr:rowOff>98425</xdr:rowOff>
    </xdr:to>
    <xdr:cxnSp macro="">
      <xdr:nvCxnSpPr>
        <xdr:cNvPr id="38" name="37 Conector recto"/>
        <xdr:cNvCxnSpPr/>
      </xdr:nvCxnSpPr>
      <xdr:spPr>
        <a:xfrm>
          <a:off x="5619750" y="14287500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123825</xdr:colOff>
      <xdr:row>68</xdr:row>
      <xdr:rowOff>19050</xdr:rowOff>
    </xdr:from>
    <xdr:to>
      <xdr:col>2</xdr:col>
      <xdr:colOff>136525</xdr:colOff>
      <xdr:row>78</xdr:row>
      <xdr:rowOff>107950</xdr:rowOff>
    </xdr:to>
    <xdr:cxnSp macro="">
      <xdr:nvCxnSpPr>
        <xdr:cNvPr id="39" name="38 Conector recto"/>
        <xdr:cNvCxnSpPr/>
      </xdr:nvCxnSpPr>
      <xdr:spPr>
        <a:xfrm>
          <a:off x="2581275" y="14297025"/>
          <a:ext cx="12700" cy="1993900"/>
        </a:xfrm>
        <a:prstGeom prst="line">
          <a:avLst/>
        </a:prstGeom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838200</xdr:colOff>
      <xdr:row>78</xdr:row>
      <xdr:rowOff>133350</xdr:rowOff>
    </xdr:from>
    <xdr:to>
      <xdr:col>3</xdr:col>
      <xdr:colOff>28575</xdr:colOff>
      <xdr:row>80</xdr:row>
      <xdr:rowOff>104775</xdr:rowOff>
    </xdr:to>
    <xdr:sp macro="" textlink="">
      <xdr:nvSpPr>
        <xdr:cNvPr id="8" name="7 CuadroTexto"/>
        <xdr:cNvSpPr txBox="1"/>
      </xdr:nvSpPr>
      <xdr:spPr>
        <a:xfrm>
          <a:off x="1971675" y="16316325"/>
          <a:ext cx="1371600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"devolucion normal"</a:t>
          </a:r>
        </a:p>
      </xdr:txBody>
    </xdr:sp>
    <xdr:clientData/>
  </xdr:twoCellAnchor>
  <xdr:twoCellAnchor>
    <xdr:from>
      <xdr:col>4</xdr:col>
      <xdr:colOff>819151</xdr:colOff>
      <xdr:row>78</xdr:row>
      <xdr:rowOff>114300</xdr:rowOff>
    </xdr:from>
    <xdr:to>
      <xdr:col>6</xdr:col>
      <xdr:colOff>57151</xdr:colOff>
      <xdr:row>80</xdr:row>
      <xdr:rowOff>47625</xdr:rowOff>
    </xdr:to>
    <xdr:sp macro="" textlink="">
      <xdr:nvSpPr>
        <xdr:cNvPr id="10" name="9 CuadroTexto"/>
        <xdr:cNvSpPr txBox="1"/>
      </xdr:nvSpPr>
      <xdr:spPr>
        <a:xfrm>
          <a:off x="5038726" y="16297275"/>
          <a:ext cx="1085850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"cancelar"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workbookViewId="0">
      <selection activeCell="A12" sqref="A12"/>
    </sheetView>
  </sheetViews>
  <sheetFormatPr baseColWidth="10" defaultRowHeight="15" x14ac:dyDescent="0.25"/>
  <cols>
    <col min="1" max="1" width="17" customWidth="1"/>
    <col min="2" max="2" width="19.85546875" customWidth="1"/>
    <col min="3" max="3" width="12.85546875" customWidth="1"/>
    <col min="4" max="4" width="13.5703125" customWidth="1"/>
    <col min="5" max="5" width="13.140625" customWidth="1"/>
    <col min="6" max="6" width="14.5703125" customWidth="1"/>
    <col min="7" max="7" width="16.140625" customWidth="1"/>
    <col min="8" max="8" width="15.7109375" customWidth="1"/>
    <col min="9" max="9" width="14.7109375" customWidth="1"/>
    <col min="10" max="10" width="17.85546875" customWidth="1"/>
    <col min="11" max="11" width="27.85546875" customWidth="1"/>
    <col min="12" max="13" width="13.28515625" customWidth="1"/>
    <col min="14" max="14" width="13.140625" customWidth="1"/>
  </cols>
  <sheetData>
    <row r="1" spans="1:16" x14ac:dyDescent="0.25"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</row>
    <row r="2" spans="1:1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2"/>
      <c r="P2" s="2"/>
    </row>
    <row r="3" spans="1:1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"/>
      <c r="O3" s="2"/>
      <c r="P3" s="2"/>
    </row>
    <row r="4" spans="1:1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2"/>
      <c r="O4" s="2"/>
      <c r="P4" s="2"/>
    </row>
    <row r="5" spans="1:1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"/>
      <c r="O5" s="2"/>
      <c r="P5" s="2"/>
    </row>
    <row r="6" spans="1:1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2"/>
      <c r="O6" s="2"/>
      <c r="P6" s="2"/>
    </row>
    <row r="7" spans="1:1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2"/>
      <c r="O7" s="2"/>
      <c r="P7" s="2"/>
    </row>
    <row r="8" spans="1:1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2"/>
      <c r="O8" s="2"/>
      <c r="P8" s="2"/>
    </row>
    <row r="9" spans="1:16" x14ac:dyDescent="0.25">
      <c r="A9" s="1"/>
      <c r="B9" s="1"/>
      <c r="C9" s="1"/>
      <c r="D9" s="1"/>
      <c r="E9" s="1"/>
      <c r="F9" s="1"/>
      <c r="L9" s="1"/>
      <c r="M9" s="1"/>
      <c r="N9" s="2"/>
      <c r="O9" s="2"/>
      <c r="P9" s="2"/>
    </row>
    <row r="10" spans="1:16" x14ac:dyDescent="0.25">
      <c r="L10" s="1"/>
      <c r="M10" s="1"/>
      <c r="N10" s="2"/>
      <c r="O10" s="2"/>
      <c r="P10" s="2"/>
    </row>
    <row r="11" spans="1:16" ht="20.25" customHeight="1" x14ac:dyDescent="0.4">
      <c r="A11" s="16" t="s">
        <v>66</v>
      </c>
      <c r="B11" s="17"/>
      <c r="C11" s="17"/>
      <c r="D11" s="17"/>
      <c r="E11" s="17"/>
      <c r="F11" s="17"/>
      <c r="G11" s="16" t="s">
        <v>0</v>
      </c>
      <c r="H11" s="17" t="s">
        <v>1</v>
      </c>
      <c r="I11" s="17"/>
      <c r="J11" s="17"/>
      <c r="K11" s="17"/>
      <c r="L11" s="17"/>
      <c r="M11" s="18"/>
      <c r="N11" s="2"/>
      <c r="O11" s="2"/>
      <c r="P11" s="2"/>
    </row>
    <row r="12" spans="1:16" ht="20.25" customHeight="1" x14ac:dyDescent="0.4">
      <c r="A12" s="19" t="s">
        <v>67</v>
      </c>
      <c r="B12" s="20"/>
      <c r="C12" s="20"/>
      <c r="D12" s="20"/>
      <c r="E12" s="20"/>
      <c r="F12" s="20"/>
      <c r="G12" s="19" t="s">
        <v>2</v>
      </c>
      <c r="H12" s="20"/>
      <c r="I12" s="21">
        <v>41584</v>
      </c>
      <c r="J12" s="20"/>
      <c r="K12" s="20"/>
      <c r="L12" s="20"/>
      <c r="M12" s="22"/>
      <c r="N12" s="2"/>
      <c r="O12" s="2"/>
      <c r="P12" s="2"/>
    </row>
    <row r="13" spans="1:16" ht="27" customHeight="1" x14ac:dyDescent="0.4">
      <c r="A13" s="53" t="s">
        <v>3</v>
      </c>
      <c r="B13" s="53"/>
      <c r="C13" s="53"/>
      <c r="D13" s="53"/>
      <c r="E13" s="53"/>
      <c r="F13" s="53"/>
      <c r="G13" s="53"/>
      <c r="H13" s="53"/>
      <c r="I13" s="53"/>
      <c r="J13" s="53"/>
      <c r="K13" s="23"/>
      <c r="L13" s="23"/>
      <c r="M13" s="23"/>
      <c r="N13" s="3"/>
      <c r="O13" s="3"/>
    </row>
    <row r="14" spans="1:16" ht="18" x14ac:dyDescent="0.4">
      <c r="A14" s="51" t="s">
        <v>4</v>
      </c>
      <c r="B14" s="52"/>
      <c r="C14" s="24" t="s">
        <v>29</v>
      </c>
      <c r="D14" s="25" t="s">
        <v>31</v>
      </c>
      <c r="E14" s="26" t="s">
        <v>32</v>
      </c>
      <c r="F14" s="27" t="s">
        <v>33</v>
      </c>
      <c r="G14" s="26" t="s">
        <v>35</v>
      </c>
      <c r="H14" s="26" t="s">
        <v>35</v>
      </c>
      <c r="I14" s="26" t="s">
        <v>29</v>
      </c>
      <c r="J14" s="27" t="s">
        <v>37</v>
      </c>
      <c r="K14" s="28" t="s">
        <v>55</v>
      </c>
      <c r="L14" s="29"/>
      <c r="M14" s="6"/>
    </row>
    <row r="15" spans="1:16" ht="18" x14ac:dyDescent="0.4">
      <c r="A15" s="30" t="s">
        <v>5</v>
      </c>
      <c r="B15" s="30" t="s">
        <v>6</v>
      </c>
      <c r="C15" s="31" t="s">
        <v>30</v>
      </c>
      <c r="D15" s="32">
        <v>0.75</v>
      </c>
      <c r="E15" s="33">
        <v>0.35</v>
      </c>
      <c r="F15" s="34" t="s">
        <v>34</v>
      </c>
      <c r="G15" s="31" t="s">
        <v>31</v>
      </c>
      <c r="H15" s="31" t="s">
        <v>32</v>
      </c>
      <c r="I15" s="31" t="s">
        <v>36</v>
      </c>
      <c r="J15" s="34" t="s">
        <v>38</v>
      </c>
      <c r="K15" s="35" t="s">
        <v>57</v>
      </c>
      <c r="L15" s="29"/>
      <c r="M15" s="12"/>
    </row>
    <row r="16" spans="1:16" ht="18" x14ac:dyDescent="0.4">
      <c r="A16" s="41" t="s">
        <v>18</v>
      </c>
      <c r="B16" s="41" t="s">
        <v>7</v>
      </c>
      <c r="C16" s="36">
        <v>120</v>
      </c>
      <c r="D16" s="37">
        <f>C16*75%</f>
        <v>90</v>
      </c>
      <c r="E16" s="37">
        <f>C16*35%</f>
        <v>42</v>
      </c>
      <c r="F16" s="37">
        <f>C16+D16+E16</f>
        <v>252</v>
      </c>
      <c r="G16" s="37">
        <f>IF(D16&gt;80,20%*D16,15%*D16)</f>
        <v>18</v>
      </c>
      <c r="H16" s="38">
        <f>IF(E16&gt;40,16%*E16,13%*E16)</f>
        <v>6.72</v>
      </c>
      <c r="I16" s="37">
        <f>F16-G16+H16</f>
        <v>240.72</v>
      </c>
      <c r="J16" s="42" t="str">
        <f>IF(I16&lt;200,"buena demanda","mala demanda")</f>
        <v>mala demanda</v>
      </c>
      <c r="K16" s="43" t="str">
        <f>IF(H16&gt;6,"analizar devolucion",IF(H16&gt;3,"devolucion normal","cancelar"))</f>
        <v>analizar devolucion</v>
      </c>
      <c r="L16" s="15"/>
      <c r="M16" s="12"/>
    </row>
    <row r="17" spans="1:13" ht="18" x14ac:dyDescent="0.4">
      <c r="A17" s="41" t="s">
        <v>19</v>
      </c>
      <c r="B17" s="41" t="s">
        <v>8</v>
      </c>
      <c r="C17" s="39">
        <v>95</v>
      </c>
      <c r="D17" s="37">
        <f t="shared" ref="D17:D26" si="0">C17*75%</f>
        <v>71.25</v>
      </c>
      <c r="E17" s="37">
        <f t="shared" ref="E17:E26" si="1">C17*35%</f>
        <v>33.25</v>
      </c>
      <c r="F17" s="37">
        <f t="shared" ref="F17:F26" si="2">C17+D17+E17</f>
        <v>199.5</v>
      </c>
      <c r="G17" s="37">
        <f t="shared" ref="G17:G26" si="3">IF(D17&gt;80,20%*D17,15%*D17)</f>
        <v>10.6875</v>
      </c>
      <c r="H17" s="38">
        <f t="shared" ref="H17:H26" si="4">IF(E17&gt;40,16%*E17,13%*E17)</f>
        <v>4.3224999999999998</v>
      </c>
      <c r="I17" s="37">
        <f t="shared" ref="I17:I26" si="5">F17-G17+H17</f>
        <v>193.13499999999999</v>
      </c>
      <c r="J17" s="40" t="str">
        <f t="shared" ref="J17:J26" si="6">IF(I17&lt;200,"buena demanda","mala demanda")</f>
        <v>buena demanda</v>
      </c>
      <c r="K17" s="45" t="str">
        <f t="shared" ref="K17:K26" si="7">IF(H17&gt;6,"analizar devolucion",IF(H17&gt;3,"devolucion normal","cancelar"))</f>
        <v>devolucion normal</v>
      </c>
      <c r="L17" s="15"/>
      <c r="M17" s="12"/>
    </row>
    <row r="18" spans="1:13" ht="18" x14ac:dyDescent="0.4">
      <c r="A18" s="41" t="s">
        <v>20</v>
      </c>
      <c r="B18" s="41" t="s">
        <v>9</v>
      </c>
      <c r="C18" s="39">
        <v>39</v>
      </c>
      <c r="D18" s="37">
        <f t="shared" si="0"/>
        <v>29.25</v>
      </c>
      <c r="E18" s="37">
        <f t="shared" si="1"/>
        <v>13.649999999999999</v>
      </c>
      <c r="F18" s="37">
        <f t="shared" si="2"/>
        <v>81.900000000000006</v>
      </c>
      <c r="G18" s="37">
        <f t="shared" si="3"/>
        <v>4.3875000000000002</v>
      </c>
      <c r="H18" s="38">
        <f t="shared" si="4"/>
        <v>1.7745</v>
      </c>
      <c r="I18" s="37">
        <f t="shared" si="5"/>
        <v>79.287000000000006</v>
      </c>
      <c r="J18" s="40" t="str">
        <f t="shared" si="6"/>
        <v>buena demanda</v>
      </c>
      <c r="K18" s="44" t="str">
        <f t="shared" si="7"/>
        <v>cancelar</v>
      </c>
      <c r="L18" s="15"/>
      <c r="M18" s="12"/>
    </row>
    <row r="19" spans="1:13" ht="18" x14ac:dyDescent="0.4">
      <c r="A19" s="41" t="s">
        <v>21</v>
      </c>
      <c r="B19" s="41" t="s">
        <v>10</v>
      </c>
      <c r="C19" s="39">
        <v>108</v>
      </c>
      <c r="D19" s="37">
        <f t="shared" si="0"/>
        <v>81</v>
      </c>
      <c r="E19" s="37">
        <f t="shared" si="1"/>
        <v>37.799999999999997</v>
      </c>
      <c r="F19" s="37">
        <f t="shared" si="2"/>
        <v>226.8</v>
      </c>
      <c r="G19" s="37">
        <f t="shared" si="3"/>
        <v>16.2</v>
      </c>
      <c r="H19" s="38">
        <f t="shared" si="4"/>
        <v>4.9139999999999997</v>
      </c>
      <c r="I19" s="37">
        <f t="shared" si="5"/>
        <v>215.51400000000001</v>
      </c>
      <c r="J19" s="42" t="str">
        <f t="shared" si="6"/>
        <v>mala demanda</v>
      </c>
      <c r="K19" s="45" t="str">
        <f t="shared" si="7"/>
        <v>devolucion normal</v>
      </c>
      <c r="L19" s="15"/>
      <c r="M19" s="12"/>
    </row>
    <row r="20" spans="1:13" ht="18" x14ac:dyDescent="0.4">
      <c r="A20" s="41" t="s">
        <v>22</v>
      </c>
      <c r="B20" s="41" t="s">
        <v>11</v>
      </c>
      <c r="C20" s="39">
        <v>45</v>
      </c>
      <c r="D20" s="37">
        <f t="shared" si="0"/>
        <v>33.75</v>
      </c>
      <c r="E20" s="37">
        <f t="shared" si="1"/>
        <v>15.749999999999998</v>
      </c>
      <c r="F20" s="37">
        <f t="shared" si="2"/>
        <v>94.5</v>
      </c>
      <c r="G20" s="37">
        <f t="shared" si="3"/>
        <v>5.0625</v>
      </c>
      <c r="H20" s="38">
        <f t="shared" si="4"/>
        <v>2.0474999999999999</v>
      </c>
      <c r="I20" s="37">
        <f t="shared" si="5"/>
        <v>91.484999999999999</v>
      </c>
      <c r="J20" s="40" t="str">
        <f t="shared" si="6"/>
        <v>buena demanda</v>
      </c>
      <c r="K20" s="44" t="str">
        <f t="shared" si="7"/>
        <v>cancelar</v>
      </c>
      <c r="L20" s="15"/>
      <c r="M20" s="12"/>
    </row>
    <row r="21" spans="1:13" ht="18" x14ac:dyDescent="0.4">
      <c r="A21" s="41" t="s">
        <v>27</v>
      </c>
      <c r="B21" s="41" t="s">
        <v>12</v>
      </c>
      <c r="C21" s="39">
        <v>14</v>
      </c>
      <c r="D21" s="37">
        <f t="shared" si="0"/>
        <v>10.5</v>
      </c>
      <c r="E21" s="37">
        <f t="shared" si="1"/>
        <v>4.8999999999999995</v>
      </c>
      <c r="F21" s="37">
        <f t="shared" si="2"/>
        <v>29.4</v>
      </c>
      <c r="G21" s="37">
        <f t="shared" si="3"/>
        <v>1.575</v>
      </c>
      <c r="H21" s="38">
        <f t="shared" si="4"/>
        <v>0.6369999999999999</v>
      </c>
      <c r="I21" s="37">
        <f t="shared" si="5"/>
        <v>28.462</v>
      </c>
      <c r="J21" s="40" t="str">
        <f t="shared" si="6"/>
        <v>buena demanda</v>
      </c>
      <c r="K21" s="44" t="str">
        <f t="shared" si="7"/>
        <v>cancelar</v>
      </c>
      <c r="L21" s="15"/>
      <c r="M21" s="12"/>
    </row>
    <row r="22" spans="1:13" ht="18" x14ac:dyDescent="0.4">
      <c r="A22" s="41" t="s">
        <v>28</v>
      </c>
      <c r="B22" s="41" t="s">
        <v>13</v>
      </c>
      <c r="C22" s="39">
        <v>37</v>
      </c>
      <c r="D22" s="37">
        <f t="shared" si="0"/>
        <v>27.75</v>
      </c>
      <c r="E22" s="37">
        <f t="shared" si="1"/>
        <v>12.95</v>
      </c>
      <c r="F22" s="37">
        <f t="shared" si="2"/>
        <v>77.7</v>
      </c>
      <c r="G22" s="37">
        <f t="shared" si="3"/>
        <v>4.1624999999999996</v>
      </c>
      <c r="H22" s="38">
        <f t="shared" si="4"/>
        <v>1.6835</v>
      </c>
      <c r="I22" s="37">
        <f t="shared" si="5"/>
        <v>75.221000000000004</v>
      </c>
      <c r="J22" s="40" t="str">
        <f t="shared" si="6"/>
        <v>buena demanda</v>
      </c>
      <c r="K22" s="44" t="str">
        <f t="shared" si="7"/>
        <v>cancelar</v>
      </c>
      <c r="L22" s="15"/>
      <c r="M22" s="12"/>
    </row>
    <row r="23" spans="1:13" ht="18" x14ac:dyDescent="0.4">
      <c r="A23" s="41" t="s">
        <v>23</v>
      </c>
      <c r="B23" s="41" t="s">
        <v>14</v>
      </c>
      <c r="C23" s="39">
        <v>85</v>
      </c>
      <c r="D23" s="37">
        <f t="shared" si="0"/>
        <v>63.75</v>
      </c>
      <c r="E23" s="37">
        <f t="shared" si="1"/>
        <v>29.749999999999996</v>
      </c>
      <c r="F23" s="37">
        <f t="shared" si="2"/>
        <v>178.5</v>
      </c>
      <c r="G23" s="37">
        <f t="shared" si="3"/>
        <v>9.5625</v>
      </c>
      <c r="H23" s="38">
        <f t="shared" si="4"/>
        <v>3.8674999999999997</v>
      </c>
      <c r="I23" s="37">
        <f t="shared" si="5"/>
        <v>172.80500000000001</v>
      </c>
      <c r="J23" s="40" t="str">
        <f t="shared" si="6"/>
        <v>buena demanda</v>
      </c>
      <c r="K23" s="45" t="str">
        <f t="shared" si="7"/>
        <v>devolucion normal</v>
      </c>
      <c r="L23" s="15"/>
      <c r="M23" s="12"/>
    </row>
    <row r="24" spans="1:13" ht="18" x14ac:dyDescent="0.4">
      <c r="A24" s="41" t="s">
        <v>24</v>
      </c>
      <c r="B24" s="41" t="s">
        <v>15</v>
      </c>
      <c r="C24" s="39">
        <v>135</v>
      </c>
      <c r="D24" s="37">
        <f t="shared" si="0"/>
        <v>101.25</v>
      </c>
      <c r="E24" s="37">
        <f t="shared" si="1"/>
        <v>47.25</v>
      </c>
      <c r="F24" s="37">
        <f t="shared" si="2"/>
        <v>283.5</v>
      </c>
      <c r="G24" s="37">
        <f t="shared" si="3"/>
        <v>20.25</v>
      </c>
      <c r="H24" s="38">
        <f t="shared" si="4"/>
        <v>7.5600000000000005</v>
      </c>
      <c r="I24" s="37">
        <f t="shared" si="5"/>
        <v>270.81</v>
      </c>
      <c r="J24" s="42" t="str">
        <f t="shared" si="6"/>
        <v>mala demanda</v>
      </c>
      <c r="K24" s="43" t="str">
        <f t="shared" si="7"/>
        <v>analizar devolucion</v>
      </c>
      <c r="L24" s="15"/>
      <c r="M24" s="12"/>
    </row>
    <row r="25" spans="1:13" ht="18" x14ac:dyDescent="0.4">
      <c r="A25" s="41" t="s">
        <v>25</v>
      </c>
      <c r="B25" s="41" t="s">
        <v>16</v>
      </c>
      <c r="C25" s="39">
        <v>145</v>
      </c>
      <c r="D25" s="37">
        <f t="shared" si="0"/>
        <v>108.75</v>
      </c>
      <c r="E25" s="37">
        <f t="shared" si="1"/>
        <v>50.75</v>
      </c>
      <c r="F25" s="37">
        <f t="shared" si="2"/>
        <v>304.5</v>
      </c>
      <c r="G25" s="37">
        <f t="shared" si="3"/>
        <v>21.75</v>
      </c>
      <c r="H25" s="38">
        <f t="shared" si="4"/>
        <v>8.120000000000001</v>
      </c>
      <c r="I25" s="37">
        <f t="shared" si="5"/>
        <v>290.87</v>
      </c>
      <c r="J25" s="42" t="str">
        <f t="shared" si="6"/>
        <v>mala demanda</v>
      </c>
      <c r="K25" s="43" t="str">
        <f t="shared" si="7"/>
        <v>analizar devolucion</v>
      </c>
      <c r="L25" s="15"/>
      <c r="M25" s="12"/>
    </row>
    <row r="26" spans="1:13" ht="18" x14ac:dyDescent="0.4">
      <c r="A26" s="41" t="s">
        <v>26</v>
      </c>
      <c r="B26" s="41" t="s">
        <v>17</v>
      </c>
      <c r="C26" s="39">
        <v>100</v>
      </c>
      <c r="D26" s="37">
        <f t="shared" si="0"/>
        <v>75</v>
      </c>
      <c r="E26" s="37">
        <f t="shared" si="1"/>
        <v>35</v>
      </c>
      <c r="F26" s="37">
        <f t="shared" si="2"/>
        <v>210</v>
      </c>
      <c r="G26" s="37">
        <f t="shared" si="3"/>
        <v>11.25</v>
      </c>
      <c r="H26" s="38">
        <f t="shared" si="4"/>
        <v>4.55</v>
      </c>
      <c r="I26" s="37">
        <f t="shared" si="5"/>
        <v>203.3</v>
      </c>
      <c r="J26" s="42" t="str">
        <f t="shared" si="6"/>
        <v>mala demanda</v>
      </c>
      <c r="K26" s="45" t="str">
        <f t="shared" si="7"/>
        <v>devolucion normal</v>
      </c>
      <c r="L26" s="15"/>
      <c r="M26" s="9"/>
    </row>
    <row r="27" spans="1:13" ht="18" x14ac:dyDescent="0.4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ht="18" x14ac:dyDescent="0.4">
      <c r="A28" s="50" t="s">
        <v>39</v>
      </c>
      <c r="B28" s="50"/>
      <c r="C28" s="50"/>
      <c r="D28" s="46">
        <f>SUM(I16:I26)</f>
        <v>1861.6090000000002</v>
      </c>
      <c r="E28" s="4" t="s">
        <v>47</v>
      </c>
      <c r="F28" s="5"/>
      <c r="G28" s="5"/>
      <c r="H28" s="5"/>
      <c r="I28" s="5"/>
      <c r="J28" s="5"/>
      <c r="K28" s="5"/>
      <c r="L28" s="5"/>
      <c r="M28" s="6"/>
    </row>
    <row r="29" spans="1:13" ht="18" x14ac:dyDescent="0.4">
      <c r="A29" s="50" t="s">
        <v>40</v>
      </c>
      <c r="B29" s="50"/>
      <c r="C29" s="50"/>
      <c r="D29" s="46">
        <f>AVERAGE(C16:C26)</f>
        <v>83.909090909090907</v>
      </c>
      <c r="E29" s="10"/>
      <c r="F29" s="11" t="s">
        <v>48</v>
      </c>
      <c r="G29" s="11"/>
      <c r="H29" s="11" t="s">
        <v>51</v>
      </c>
      <c r="I29" s="11"/>
      <c r="J29" s="11"/>
      <c r="K29" s="11"/>
      <c r="L29" s="11"/>
      <c r="M29" s="12"/>
    </row>
    <row r="30" spans="1:13" ht="18" x14ac:dyDescent="0.4">
      <c r="A30" s="50" t="s">
        <v>41</v>
      </c>
      <c r="B30" s="50"/>
      <c r="C30" s="50"/>
      <c r="D30" s="46">
        <f>MAX(E16:E26)</f>
        <v>50.75</v>
      </c>
      <c r="E30" s="10"/>
      <c r="F30" s="11" t="s">
        <v>49</v>
      </c>
      <c r="G30" s="11"/>
      <c r="H30" s="11" t="s">
        <v>50</v>
      </c>
      <c r="I30" s="11"/>
      <c r="J30" s="11"/>
      <c r="K30" s="11"/>
      <c r="L30" s="11"/>
      <c r="M30" s="12"/>
    </row>
    <row r="31" spans="1:13" ht="18" x14ac:dyDescent="0.4">
      <c r="A31" s="47" t="s">
        <v>42</v>
      </c>
      <c r="B31" s="47"/>
      <c r="C31" s="47"/>
      <c r="D31" s="46">
        <f>MIN(G16:G26,H16:H26)</f>
        <v>0.6369999999999999</v>
      </c>
      <c r="E31" s="10"/>
      <c r="F31" s="11"/>
      <c r="G31" s="11"/>
      <c r="H31" s="11"/>
      <c r="I31" s="11"/>
      <c r="J31" s="11"/>
      <c r="K31" s="11"/>
      <c r="L31" s="11"/>
      <c r="M31" s="12"/>
    </row>
    <row r="32" spans="1:13" ht="18" x14ac:dyDescent="0.4">
      <c r="A32" s="47" t="s">
        <v>43</v>
      </c>
      <c r="B32" s="47"/>
      <c r="C32" s="47"/>
      <c r="D32" s="46">
        <f>SUM(C16:C26,I16:I26)</f>
        <v>2784.6089999999999</v>
      </c>
      <c r="E32" s="10"/>
      <c r="F32" s="11" t="s">
        <v>52</v>
      </c>
      <c r="G32" s="11"/>
      <c r="H32" s="11" t="s">
        <v>53</v>
      </c>
      <c r="I32" s="11"/>
      <c r="J32" s="11"/>
      <c r="K32" s="11"/>
      <c r="L32" s="11"/>
      <c r="M32" s="12"/>
    </row>
    <row r="33" spans="1:13" ht="18" x14ac:dyDescent="0.4">
      <c r="A33" s="47" t="s">
        <v>44</v>
      </c>
      <c r="B33" s="47"/>
      <c r="C33" s="47"/>
      <c r="D33" s="46">
        <f>AVERAGE(E16:E26,H16:H26)</f>
        <v>16.783931818181816</v>
      </c>
      <c r="E33" s="10"/>
      <c r="F33" s="11"/>
      <c r="G33" s="11"/>
      <c r="H33" s="11"/>
      <c r="I33" s="11"/>
      <c r="J33" s="11"/>
      <c r="K33" s="11"/>
      <c r="L33" s="11"/>
      <c r="M33" s="12"/>
    </row>
    <row r="34" spans="1:13" ht="18" x14ac:dyDescent="0.4">
      <c r="A34" s="47" t="s">
        <v>54</v>
      </c>
      <c r="B34" s="47"/>
      <c r="C34" s="47"/>
      <c r="D34" s="46">
        <f>MAX(G16:G26,D16:D26)</f>
        <v>108.75</v>
      </c>
      <c r="E34" s="10"/>
      <c r="F34" s="11" t="s">
        <v>56</v>
      </c>
      <c r="G34" s="11"/>
      <c r="H34" s="11"/>
      <c r="I34" s="11" t="s">
        <v>60</v>
      </c>
      <c r="J34" s="11"/>
      <c r="K34" s="11"/>
      <c r="L34" s="11"/>
      <c r="M34" s="12"/>
    </row>
    <row r="35" spans="1:13" ht="18" x14ac:dyDescent="0.4">
      <c r="A35" s="47" t="s">
        <v>45</v>
      </c>
      <c r="B35" s="47"/>
      <c r="C35" s="47"/>
      <c r="D35" s="46">
        <f>COUNTA(B16:B26)</f>
        <v>11</v>
      </c>
      <c r="E35" s="10"/>
      <c r="F35" s="11" t="s">
        <v>58</v>
      </c>
      <c r="G35" s="11"/>
      <c r="H35" s="11"/>
      <c r="J35" s="11"/>
      <c r="K35" s="11"/>
      <c r="L35" s="11"/>
      <c r="M35" s="12"/>
    </row>
    <row r="36" spans="1:13" ht="18" x14ac:dyDescent="0.4">
      <c r="A36" s="47" t="s">
        <v>46</v>
      </c>
      <c r="B36" s="47"/>
      <c r="C36" s="47"/>
      <c r="D36" s="46">
        <f>SUMIF(I16:I26,"&gt;200")</f>
        <v>1221.2140000000002</v>
      </c>
      <c r="E36" s="7"/>
      <c r="F36" s="8" t="s">
        <v>59</v>
      </c>
      <c r="G36" s="8"/>
      <c r="H36" s="8"/>
      <c r="J36" s="8"/>
      <c r="K36" s="8"/>
      <c r="L36" s="8"/>
      <c r="M36" s="9"/>
    </row>
    <row r="38" spans="1:13" ht="27.75" x14ac:dyDescent="0.5">
      <c r="E38" s="48" t="s">
        <v>64</v>
      </c>
      <c r="F38" s="49"/>
      <c r="G38" s="49"/>
      <c r="H38" s="49"/>
    </row>
    <row r="41" spans="1:13" x14ac:dyDescent="0.25">
      <c r="B41" t="s">
        <v>61</v>
      </c>
      <c r="F41" t="s">
        <v>62</v>
      </c>
      <c r="I41" t="s">
        <v>63</v>
      </c>
    </row>
    <row r="56" spans="2:2" x14ac:dyDescent="0.25">
      <c r="B56" t="s">
        <v>65</v>
      </c>
    </row>
  </sheetData>
  <mergeCells count="12">
    <mergeCell ref="A14:B14"/>
    <mergeCell ref="A13:J13"/>
    <mergeCell ref="A28:C28"/>
    <mergeCell ref="A29:C29"/>
    <mergeCell ref="A35:C35"/>
    <mergeCell ref="A36:C36"/>
    <mergeCell ref="E38:H38"/>
    <mergeCell ref="A30:C30"/>
    <mergeCell ref="A31:C31"/>
    <mergeCell ref="A32:C32"/>
    <mergeCell ref="A33:C33"/>
    <mergeCell ref="A34:C34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</dc:creator>
  <cp:lastModifiedBy>casa</cp:lastModifiedBy>
  <dcterms:created xsi:type="dcterms:W3CDTF">2013-11-07T02:58:21Z</dcterms:created>
  <dcterms:modified xsi:type="dcterms:W3CDTF">2013-11-07T23:07:42Z</dcterms:modified>
</cp:coreProperties>
</file>